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drawings/drawing4.xml" ContentType="application/vnd.openxmlformats-officedocument.drawing+xml"/>
  <Override PartName="/xl/charts/chart6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f8d4fb8ddb56527/Documents/"/>
    </mc:Choice>
  </mc:AlternateContent>
  <xr:revisionPtr revIDLastSave="178" documentId="8_{8193B20F-9A88-4806-8322-35E5936EA24C}" xr6:coauthVersionLast="46" xr6:coauthVersionMax="46" xr10:uidLastSave="{7E79CF73-BBF7-42E2-96D8-0065F67AB1B0}"/>
  <bookViews>
    <workbookView xWindow="0" yWindow="0" windowWidth="28800" windowHeight="15600" activeTab="3" xr2:uid="{D797D461-1B6E-4D47-B68C-2719B59DA29A}"/>
  </bookViews>
  <sheets>
    <sheet name="Buying Calls" sheetId="1" r:id="rId1"/>
    <sheet name="Buying Puts" sheetId="2" r:id="rId2"/>
    <sheet name="PFE Covered Call" sheetId="3" r:id="rId3"/>
    <sheet name="PFE Bullish Put Spread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5" i="4" l="1"/>
  <c r="G26" i="4"/>
  <c r="G27" i="4"/>
  <c r="G28" i="4"/>
  <c r="G29" i="4"/>
  <c r="G30" i="4"/>
  <c r="G31" i="4"/>
  <c r="G32" i="4"/>
  <c r="G33" i="4"/>
  <c r="G34" i="4"/>
  <c r="G35" i="4"/>
  <c r="G36" i="4"/>
  <c r="G37" i="4"/>
  <c r="G38" i="4"/>
  <c r="G39" i="4"/>
  <c r="G40" i="4"/>
  <c r="G24" i="4"/>
  <c r="E24" i="4"/>
  <c r="E25" i="4"/>
  <c r="E26" i="4"/>
  <c r="E27" i="4"/>
  <c r="D25" i="4"/>
  <c r="D26" i="4"/>
  <c r="D27" i="4"/>
  <c r="D28" i="4"/>
  <c r="D29" i="4"/>
  <c r="D30" i="4"/>
  <c r="D31" i="4"/>
  <c r="D32" i="4"/>
  <c r="D33" i="4"/>
  <c r="D34" i="4"/>
  <c r="D35" i="4"/>
  <c r="D36" i="4"/>
  <c r="D37" i="4"/>
  <c r="D38" i="4"/>
  <c r="D39" i="4"/>
  <c r="D40" i="4"/>
  <c r="D24" i="4"/>
  <c r="G33" i="3"/>
  <c r="G34" i="3" s="1"/>
  <c r="G35" i="3" s="1"/>
  <c r="G32" i="3"/>
  <c r="G31" i="3"/>
  <c r="G30" i="3"/>
  <c r="G29" i="3"/>
  <c r="G28" i="3"/>
  <c r="G27" i="3"/>
  <c r="G26" i="3"/>
  <c r="G25" i="3"/>
  <c r="G24" i="3"/>
  <c r="E35" i="3"/>
  <c r="F35" i="3" s="1"/>
  <c r="E34" i="3"/>
  <c r="F34" i="3" s="1"/>
  <c r="E33" i="3"/>
  <c r="F33" i="3" s="1"/>
  <c r="E32" i="3"/>
  <c r="F32" i="3" s="1"/>
  <c r="E31" i="3"/>
  <c r="F31" i="3" s="1"/>
  <c r="E30" i="3"/>
  <c r="F30" i="3" s="1"/>
  <c r="E29" i="3"/>
  <c r="F29" i="3" s="1"/>
  <c r="E28" i="3"/>
  <c r="F28" i="3" s="1"/>
  <c r="E27" i="3"/>
  <c r="F27" i="3" s="1"/>
  <c r="E26" i="3"/>
  <c r="F26" i="3" s="1"/>
  <c r="E25" i="3"/>
  <c r="F25" i="3" s="1"/>
  <c r="E24" i="3"/>
  <c r="F24" i="3" s="1"/>
  <c r="J29" i="2"/>
  <c r="J28" i="2"/>
  <c r="J27" i="2"/>
  <c r="J26" i="2"/>
  <c r="J25" i="2"/>
  <c r="J24" i="2"/>
  <c r="K24" i="2" s="1"/>
  <c r="J23" i="2"/>
  <c r="K23" i="2"/>
  <c r="E29" i="2"/>
  <c r="F29" i="2" s="1"/>
  <c r="E28" i="2"/>
  <c r="F28" i="2" s="1"/>
  <c r="E27" i="2"/>
  <c r="F27" i="2" s="1"/>
  <c r="E26" i="2"/>
  <c r="F26" i="2" s="1"/>
  <c r="E25" i="2"/>
  <c r="F25" i="2" s="1"/>
  <c r="E24" i="2"/>
  <c r="F24" i="2" s="1"/>
  <c r="E23" i="2"/>
  <c r="F23" i="2" s="1"/>
  <c r="K29" i="2"/>
  <c r="K28" i="2"/>
  <c r="K27" i="2"/>
  <c r="K26" i="2"/>
  <c r="K25" i="2"/>
  <c r="J29" i="1"/>
  <c r="K29" i="1" s="1"/>
  <c r="J28" i="1"/>
  <c r="K28" i="1" s="1"/>
  <c r="J27" i="1"/>
  <c r="K27" i="1"/>
  <c r="J26" i="1"/>
  <c r="K26" i="1" s="1"/>
  <c r="J25" i="1"/>
  <c r="K25" i="1" s="1"/>
  <c r="J24" i="1"/>
  <c r="K24" i="1" s="1"/>
  <c r="J23" i="1"/>
  <c r="K23" i="1" s="1"/>
  <c r="E23" i="1"/>
  <c r="F23" i="1" s="1"/>
  <c r="E24" i="1"/>
  <c r="F24" i="1"/>
  <c r="E25" i="1"/>
  <c r="F25" i="1"/>
  <c r="E26" i="1"/>
  <c r="F26" i="1"/>
  <c r="E27" i="1"/>
  <c r="F27" i="1" s="1"/>
  <c r="E28" i="1"/>
  <c r="F28" i="1" s="1"/>
  <c r="E29" i="1"/>
  <c r="F29" i="1"/>
  <c r="H33" i="3" l="1"/>
  <c r="H34" i="3"/>
  <c r="H24" i="3"/>
  <c r="H30" i="3"/>
  <c r="H31" i="3"/>
  <c r="H35" i="3"/>
  <c r="H32" i="3"/>
  <c r="H29" i="3"/>
  <c r="H28" i="3"/>
  <c r="H27" i="3"/>
  <c r="H26" i="3"/>
  <c r="H25" i="3"/>
</calcChain>
</file>

<file path=xl/sharedStrings.xml><?xml version="1.0" encoding="utf-8"?>
<sst xmlns="http://schemas.openxmlformats.org/spreadsheetml/2006/main" count="44" uniqueCount="20">
  <si>
    <t>Stock Price</t>
  </si>
  <si>
    <t>Option Premium</t>
  </si>
  <si>
    <t>Profit and Loss</t>
  </si>
  <si>
    <t>Buying $15 call option expiring next month</t>
  </si>
  <si>
    <t>Option premium is $0.50 per contract</t>
  </si>
  <si>
    <t>Contract Profit and Loss</t>
  </si>
  <si>
    <t>Selling $15 call option expiring next month</t>
  </si>
  <si>
    <t>Buying $15 put option expiring next month</t>
  </si>
  <si>
    <t>© 2021 smilingdad</t>
  </si>
  <si>
    <t>Selling PFE $40 call option expiring in January 2022</t>
  </si>
  <si>
    <t>Stock Price at Jan 2022</t>
  </si>
  <si>
    <t>Option Profit and Loss</t>
  </si>
  <si>
    <t>Stock Profit or Loss</t>
  </si>
  <si>
    <t>Contract Profit or Loss</t>
  </si>
  <si>
    <t>Total Profit or Loss</t>
  </si>
  <si>
    <t>$40 call premium is $2.71 per contract</t>
  </si>
  <si>
    <t>Current PFE stock price: $36.57</t>
  </si>
  <si>
    <t>Selling PFE bullish put spread at $30 and $28, which is the same as selling the $30 put and buying the $28 put</t>
  </si>
  <si>
    <t>$30 put premium is $1.43 per contract, $28 put premium is $0.95 per contract</t>
  </si>
  <si>
    <t>Put Spread Premium x 100 shares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</si>
</sst>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#,##0_);[Red]\(&quot;$&quot;#,##0\)"/>
    <numFmt numFmtId="8" formatCode="&quot;$&quot;#,##0.00_);[Red]\(&quot;$&quot;#,##0.00\)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8" fontId="0" fillId="0" borderId="0" xfId="0" applyNumberFormat="1"/>
    <xf numFmtId="0" fontId="0" fillId="2" borderId="0" xfId="0" applyFill="1"/>
    <xf numFmtId="0" fontId="1" fillId="0" borderId="0" xfId="0" applyFont="1"/>
    <xf numFmtId="6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Profit and Loss from Buying a Call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'Buying Calls'!$E$22</c:f>
              <c:strCache>
                <c:ptCount val="1"/>
                <c:pt idx="0">
                  <c:v>Profit and Loss</c:v>
                </c:pt>
              </c:strCache>
            </c:strRef>
          </c:tx>
          <c:spPr>
            <a:ln>
              <a:solidFill>
                <a:srgbClr val="00B050"/>
              </a:solidFill>
            </a:ln>
          </c:spPr>
          <c:marker>
            <c:symbol val="none"/>
          </c:marker>
          <c:cat>
            <c:numRef>
              <c:f>'Buying Calls'!$C$23:$C$29</c:f>
              <c:numCache>
                <c:formatCode>General</c:formatCode>
                <c:ptCount val="7"/>
                <c:pt idx="0">
                  <c:v>12</c:v>
                </c:pt>
                <c:pt idx="1">
                  <c:v>13</c:v>
                </c:pt>
                <c:pt idx="2">
                  <c:v>14</c:v>
                </c:pt>
                <c:pt idx="3">
                  <c:v>15</c:v>
                </c:pt>
                <c:pt idx="4">
                  <c:v>16</c:v>
                </c:pt>
                <c:pt idx="5">
                  <c:v>17</c:v>
                </c:pt>
                <c:pt idx="6">
                  <c:v>18</c:v>
                </c:pt>
              </c:numCache>
            </c:numRef>
          </c:cat>
          <c:val>
            <c:numRef>
              <c:f>'Buying Calls'!$E$23:$E$29</c:f>
              <c:numCache>
                <c:formatCode>"$"#,##0.00_);[Red]\("$"#,##0.00\)</c:formatCode>
                <c:ptCount val="7"/>
                <c:pt idx="0">
                  <c:v>-0.5</c:v>
                </c:pt>
                <c:pt idx="1">
                  <c:v>-0.5</c:v>
                </c:pt>
                <c:pt idx="2">
                  <c:v>-0.5</c:v>
                </c:pt>
                <c:pt idx="3">
                  <c:v>-0.5</c:v>
                </c:pt>
                <c:pt idx="4">
                  <c:v>0.5</c:v>
                </c:pt>
                <c:pt idx="5">
                  <c:v>1.5</c:v>
                </c:pt>
                <c:pt idx="6">
                  <c:v>2.5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84BF-418B-A23E-03BF295924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71126431"/>
        <c:axId val="1771127263"/>
      </c:lineChart>
      <c:catAx>
        <c:axId val="177112643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71127263"/>
        <c:crosses val="autoZero"/>
        <c:auto val="1"/>
        <c:lblAlgn val="ctr"/>
        <c:lblOffset val="100"/>
        <c:noMultiLvlLbl val="0"/>
      </c:catAx>
      <c:valAx>
        <c:axId val="177112726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.00_);[Red]\(&quot;$&quot;#,##0.0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71126431"/>
        <c:crosses val="autoZero"/>
        <c:crossBetween val="between"/>
      </c:valAx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/>
  </c:chart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Profit and Loss from Selling a Call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'Buying Calls'!$J$22</c:f>
              <c:strCache>
                <c:ptCount val="1"/>
                <c:pt idx="0">
                  <c:v>Profit and Loss</c:v>
                </c:pt>
              </c:strCache>
            </c:strRef>
          </c:tx>
          <c:spPr>
            <a:ln>
              <a:solidFill>
                <a:srgbClr val="00B050"/>
              </a:solidFill>
            </a:ln>
          </c:spPr>
          <c:marker>
            <c:symbol val="none"/>
          </c:marker>
          <c:cat>
            <c:numRef>
              <c:f>'Buying Calls'!$H$23:$H$29</c:f>
              <c:numCache>
                <c:formatCode>General</c:formatCode>
                <c:ptCount val="7"/>
                <c:pt idx="0">
                  <c:v>12</c:v>
                </c:pt>
                <c:pt idx="1">
                  <c:v>13</c:v>
                </c:pt>
                <c:pt idx="2">
                  <c:v>14</c:v>
                </c:pt>
                <c:pt idx="3">
                  <c:v>15</c:v>
                </c:pt>
                <c:pt idx="4">
                  <c:v>16</c:v>
                </c:pt>
                <c:pt idx="5">
                  <c:v>17</c:v>
                </c:pt>
                <c:pt idx="6">
                  <c:v>18</c:v>
                </c:pt>
              </c:numCache>
            </c:numRef>
          </c:cat>
          <c:val>
            <c:numRef>
              <c:f>'Buying Calls'!$J$23:$J$29</c:f>
              <c:numCache>
                <c:formatCode>"$"#,##0.00_);[Red]\("$"#,##0.00\)</c:formatCode>
                <c:ptCount val="7"/>
                <c:pt idx="0">
                  <c:v>0.5</c:v>
                </c:pt>
                <c:pt idx="1">
                  <c:v>0.5</c:v>
                </c:pt>
                <c:pt idx="2">
                  <c:v>0.5</c:v>
                </c:pt>
                <c:pt idx="3">
                  <c:v>0.5</c:v>
                </c:pt>
                <c:pt idx="4">
                  <c:v>-0.5</c:v>
                </c:pt>
                <c:pt idx="5">
                  <c:v>-1.5</c:v>
                </c:pt>
                <c:pt idx="6">
                  <c:v>-2.5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FB8-48BE-8BA5-080410F05E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71126431"/>
        <c:axId val="1771127263"/>
      </c:lineChart>
      <c:catAx>
        <c:axId val="177112643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71127263"/>
        <c:crosses val="autoZero"/>
        <c:auto val="1"/>
        <c:lblAlgn val="ctr"/>
        <c:lblOffset val="100"/>
        <c:noMultiLvlLbl val="0"/>
      </c:catAx>
      <c:valAx>
        <c:axId val="177112726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.00_);[Red]\(&quot;$&quot;#,##0.0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71126431"/>
        <c:crosses val="autoZero"/>
        <c:crossBetween val="between"/>
      </c:valAx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/>
  </c:chart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Profit and Loss from Buying a Put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'Buying Puts'!$E$22</c:f>
              <c:strCache>
                <c:ptCount val="1"/>
                <c:pt idx="0">
                  <c:v>Profit and Loss</c:v>
                </c:pt>
              </c:strCache>
            </c:strRef>
          </c:tx>
          <c:spPr>
            <a:ln>
              <a:solidFill>
                <a:srgbClr val="00B050"/>
              </a:solidFill>
            </a:ln>
          </c:spPr>
          <c:marker>
            <c:symbol val="none"/>
          </c:marker>
          <c:cat>
            <c:numRef>
              <c:f>'Buying Calls'!$C$23:$C$29</c:f>
              <c:numCache>
                <c:formatCode>General</c:formatCode>
                <c:ptCount val="7"/>
                <c:pt idx="0">
                  <c:v>12</c:v>
                </c:pt>
                <c:pt idx="1">
                  <c:v>13</c:v>
                </c:pt>
                <c:pt idx="2">
                  <c:v>14</c:v>
                </c:pt>
                <c:pt idx="3">
                  <c:v>15</c:v>
                </c:pt>
                <c:pt idx="4">
                  <c:v>16</c:v>
                </c:pt>
                <c:pt idx="5">
                  <c:v>17</c:v>
                </c:pt>
                <c:pt idx="6">
                  <c:v>18</c:v>
                </c:pt>
              </c:numCache>
            </c:numRef>
          </c:cat>
          <c:val>
            <c:numRef>
              <c:f>'Buying Puts'!$E$23:$E$29</c:f>
              <c:numCache>
                <c:formatCode>"$"#,##0.00_);[Red]\("$"#,##0.00\)</c:formatCode>
                <c:ptCount val="7"/>
                <c:pt idx="0">
                  <c:v>2.5</c:v>
                </c:pt>
                <c:pt idx="1">
                  <c:v>1.5</c:v>
                </c:pt>
                <c:pt idx="2">
                  <c:v>0.5</c:v>
                </c:pt>
                <c:pt idx="3">
                  <c:v>-0.5</c:v>
                </c:pt>
                <c:pt idx="4">
                  <c:v>-0.5</c:v>
                </c:pt>
                <c:pt idx="5">
                  <c:v>-0.5</c:v>
                </c:pt>
                <c:pt idx="6">
                  <c:v>-0.5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11D-4CB8-B6DC-4BA7D82D85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71126431"/>
        <c:axId val="1771127263"/>
      </c:lineChart>
      <c:catAx>
        <c:axId val="177112643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71127263"/>
        <c:crosses val="autoZero"/>
        <c:auto val="1"/>
        <c:lblAlgn val="ctr"/>
        <c:lblOffset val="100"/>
        <c:noMultiLvlLbl val="0"/>
      </c:catAx>
      <c:valAx>
        <c:axId val="177112726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.00_);[Red]\(&quot;$&quot;#,##0.0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71126431"/>
        <c:crosses val="autoZero"/>
        <c:crossBetween val="between"/>
      </c:valAx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/>
  </c:chart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Profit and Loss from Selling a Put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'Buying Puts'!$J$22</c:f>
              <c:strCache>
                <c:ptCount val="1"/>
                <c:pt idx="0">
                  <c:v>Profit and Loss</c:v>
                </c:pt>
              </c:strCache>
            </c:strRef>
          </c:tx>
          <c:spPr>
            <a:ln>
              <a:solidFill>
                <a:srgbClr val="00B050"/>
              </a:solidFill>
            </a:ln>
          </c:spPr>
          <c:marker>
            <c:symbol val="none"/>
          </c:marker>
          <c:cat>
            <c:numRef>
              <c:f>'Buying Calls'!$C$23:$C$29</c:f>
              <c:numCache>
                <c:formatCode>General</c:formatCode>
                <c:ptCount val="7"/>
                <c:pt idx="0">
                  <c:v>12</c:v>
                </c:pt>
                <c:pt idx="1">
                  <c:v>13</c:v>
                </c:pt>
                <c:pt idx="2">
                  <c:v>14</c:v>
                </c:pt>
                <c:pt idx="3">
                  <c:v>15</c:v>
                </c:pt>
                <c:pt idx="4">
                  <c:v>16</c:v>
                </c:pt>
                <c:pt idx="5">
                  <c:v>17</c:v>
                </c:pt>
                <c:pt idx="6">
                  <c:v>18</c:v>
                </c:pt>
              </c:numCache>
            </c:numRef>
          </c:cat>
          <c:val>
            <c:numRef>
              <c:f>'Buying Puts'!$J$23:$J$29</c:f>
              <c:numCache>
                <c:formatCode>"$"#,##0.00_);[Red]\("$"#,##0.00\)</c:formatCode>
                <c:ptCount val="7"/>
                <c:pt idx="0">
                  <c:v>-2.5</c:v>
                </c:pt>
                <c:pt idx="1">
                  <c:v>-1.5</c:v>
                </c:pt>
                <c:pt idx="2">
                  <c:v>-0.5</c:v>
                </c:pt>
                <c:pt idx="3">
                  <c:v>0.5</c:v>
                </c:pt>
                <c:pt idx="4">
                  <c:v>0.5</c:v>
                </c:pt>
                <c:pt idx="5">
                  <c:v>0.5</c:v>
                </c:pt>
                <c:pt idx="6">
                  <c:v>0.5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1F7-479D-A59A-DAE4B43336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71126431"/>
        <c:axId val="1771127263"/>
      </c:lineChart>
      <c:catAx>
        <c:axId val="177112643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71127263"/>
        <c:crosses val="autoZero"/>
        <c:auto val="1"/>
        <c:lblAlgn val="ctr"/>
        <c:lblOffset val="100"/>
        <c:noMultiLvlLbl val="0"/>
      </c:catAx>
      <c:valAx>
        <c:axId val="177112726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.00_);[Red]\(&quot;$&quot;#,##0.0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71126431"/>
        <c:crosses val="autoZero"/>
        <c:crossBetween val="between"/>
      </c:valAx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/>
  </c:chart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Profit and Loss from a Covered Call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'PFE Covered Call'!$H$23</c:f>
              <c:strCache>
                <c:ptCount val="1"/>
                <c:pt idx="0">
                  <c:v>Total Profit or Loss</c:v>
                </c:pt>
              </c:strCache>
            </c:strRef>
          </c:tx>
          <c:spPr>
            <a:ln>
              <a:solidFill>
                <a:srgbClr val="00B050"/>
              </a:solidFill>
            </a:ln>
          </c:spPr>
          <c:marker>
            <c:symbol val="none"/>
          </c:marker>
          <c:cat>
            <c:strRef>
              <c:extLst>
                <c:ext xmlns:c15="http://schemas.microsoft.com/office/drawing/2012/chart" uri="{02D57815-91ED-43cb-92C2-25804820EDAC}">
                  <c15:fullRef>
                    <c15:sqref>'PFE Covered Call'!$C$23:$C$35</c15:sqref>
                  </c15:fullRef>
                </c:ext>
              </c:extLst>
              <c:f>'PFE Covered Call'!$C$24:$C$35</c:f>
              <c:strCache>
                <c:ptCount val="12"/>
                <c:pt idx="0">
                  <c:v>$31 </c:v>
                </c:pt>
                <c:pt idx="1">
                  <c:v>$32 </c:v>
                </c:pt>
                <c:pt idx="2">
                  <c:v>$33 </c:v>
                </c:pt>
                <c:pt idx="3">
                  <c:v>$34 </c:v>
                </c:pt>
                <c:pt idx="4">
                  <c:v>$35 </c:v>
                </c:pt>
                <c:pt idx="5">
                  <c:v>$36 </c:v>
                </c:pt>
                <c:pt idx="6">
                  <c:v>$37 </c:v>
                </c:pt>
                <c:pt idx="7">
                  <c:v>$38 </c:v>
                </c:pt>
                <c:pt idx="8">
                  <c:v>$39 </c:v>
                </c:pt>
                <c:pt idx="9">
                  <c:v>$40 </c:v>
                </c:pt>
                <c:pt idx="10">
                  <c:v>$41 </c:v>
                </c:pt>
                <c:pt idx="11">
                  <c:v>$42 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'PFE Covered Call'!$H$24:$H$35</c15:sqref>
                  </c15:fullRef>
                </c:ext>
              </c:extLst>
              <c:f>'PFE Covered Call'!$H$25:$H$35</c:f>
              <c:numCache>
                <c:formatCode>"$"#,##0.00_);[Red]\("$"#,##0.00\)</c:formatCode>
                <c:ptCount val="11"/>
                <c:pt idx="0">
                  <c:v>-247</c:v>
                </c:pt>
                <c:pt idx="1">
                  <c:v>-147</c:v>
                </c:pt>
                <c:pt idx="2">
                  <c:v>-47</c:v>
                </c:pt>
                <c:pt idx="3">
                  <c:v>52.999999999999972</c:v>
                </c:pt>
                <c:pt idx="4">
                  <c:v>152.99999999999997</c:v>
                </c:pt>
                <c:pt idx="5">
                  <c:v>252.99999999999997</c:v>
                </c:pt>
                <c:pt idx="6">
                  <c:v>353</c:v>
                </c:pt>
                <c:pt idx="7">
                  <c:v>453</c:v>
                </c:pt>
                <c:pt idx="8">
                  <c:v>553</c:v>
                </c:pt>
                <c:pt idx="9">
                  <c:v>553</c:v>
                </c:pt>
                <c:pt idx="10">
                  <c:v>553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56C-4D7B-8A60-7CE5075F56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71126431"/>
        <c:axId val="1771127263"/>
      </c:lineChart>
      <c:catAx>
        <c:axId val="177112643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71127263"/>
        <c:crosses val="autoZero"/>
        <c:auto val="1"/>
        <c:lblAlgn val="ctr"/>
        <c:lblOffset val="100"/>
        <c:noMultiLvlLbl val="0"/>
      </c:catAx>
      <c:valAx>
        <c:axId val="177112726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.00_);[Red]\(&quot;$&quot;#,##0.0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71126431"/>
        <c:crosses val="autoZero"/>
        <c:crossBetween val="between"/>
      </c:valAx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/>
  </c:chart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Profit and Loss from a Bullish Put Spread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'PFE Bullish Put Spread'!$G$23</c:f>
              <c:strCache>
                <c:ptCount val="1"/>
                <c:pt idx="0">
                  <c:v>Total Profit or Loss</c:v>
                </c:pt>
              </c:strCache>
            </c:strRef>
          </c:tx>
          <c:spPr>
            <a:ln>
              <a:solidFill>
                <a:srgbClr val="00B050"/>
              </a:solidFill>
            </a:ln>
          </c:spPr>
          <c:marker>
            <c:symbol val="none"/>
          </c:marker>
          <c:cat>
            <c:numRef>
              <c:f>'PFE Bullish Put Spread'!$C$24:$C$39</c:f>
              <c:numCache>
                <c:formatCode>"$"#,##0_);[Red]\("$"#,##0\)</c:formatCode>
                <c:ptCount val="16"/>
                <c:pt idx="0">
                  <c:v>26</c:v>
                </c:pt>
                <c:pt idx="1">
                  <c:v>27</c:v>
                </c:pt>
                <c:pt idx="2">
                  <c:v>28</c:v>
                </c:pt>
                <c:pt idx="3">
                  <c:v>29</c:v>
                </c:pt>
                <c:pt idx="4">
                  <c:v>30</c:v>
                </c:pt>
                <c:pt idx="5">
                  <c:v>31</c:v>
                </c:pt>
                <c:pt idx="6">
                  <c:v>32</c:v>
                </c:pt>
                <c:pt idx="7">
                  <c:v>33</c:v>
                </c:pt>
                <c:pt idx="8">
                  <c:v>34</c:v>
                </c:pt>
                <c:pt idx="9">
                  <c:v>35</c:v>
                </c:pt>
                <c:pt idx="10">
                  <c:v>36</c:v>
                </c:pt>
                <c:pt idx="11">
                  <c:v>37</c:v>
                </c:pt>
                <c:pt idx="12">
                  <c:v>38</c:v>
                </c:pt>
                <c:pt idx="13">
                  <c:v>39</c:v>
                </c:pt>
                <c:pt idx="14">
                  <c:v>40</c:v>
                </c:pt>
                <c:pt idx="15">
                  <c:v>41</c:v>
                </c:pt>
              </c:numCache>
            </c:numRef>
          </c:cat>
          <c:val>
            <c:numRef>
              <c:f>'PFE Bullish Put Spread'!$G$24:$G$40</c:f>
              <c:numCache>
                <c:formatCode>"$"#,##0.00_);[Red]\("$"#,##0.00\)</c:formatCode>
                <c:ptCount val="17"/>
                <c:pt idx="0">
                  <c:v>-152</c:v>
                </c:pt>
                <c:pt idx="1">
                  <c:v>-152</c:v>
                </c:pt>
                <c:pt idx="2">
                  <c:v>-152</c:v>
                </c:pt>
                <c:pt idx="3">
                  <c:v>-52</c:v>
                </c:pt>
                <c:pt idx="4">
                  <c:v>48</c:v>
                </c:pt>
                <c:pt idx="5">
                  <c:v>48</c:v>
                </c:pt>
                <c:pt idx="6">
                  <c:v>48</c:v>
                </c:pt>
                <c:pt idx="7">
                  <c:v>48</c:v>
                </c:pt>
                <c:pt idx="8">
                  <c:v>48</c:v>
                </c:pt>
                <c:pt idx="9">
                  <c:v>48</c:v>
                </c:pt>
                <c:pt idx="10">
                  <c:v>48</c:v>
                </c:pt>
                <c:pt idx="11">
                  <c:v>48</c:v>
                </c:pt>
                <c:pt idx="12">
                  <c:v>48</c:v>
                </c:pt>
                <c:pt idx="13">
                  <c:v>48</c:v>
                </c:pt>
                <c:pt idx="14">
                  <c:v>48</c:v>
                </c:pt>
                <c:pt idx="15">
                  <c:v>48</c:v>
                </c:pt>
                <c:pt idx="16">
                  <c:v>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2EC-4A0D-A510-D32FA11BE0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71126431"/>
        <c:axId val="1771127263"/>
      </c:lineChart>
      <c:catAx>
        <c:axId val="1771126431"/>
        <c:scaling>
          <c:orientation val="minMax"/>
        </c:scaling>
        <c:delete val="0"/>
        <c:axPos val="b"/>
        <c:numFmt formatCode="&quot;$&quot;#,##0_);[Red]\(&quot;$&quot;#,##0\)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71127263"/>
        <c:crosses val="autoZero"/>
        <c:auto val="1"/>
        <c:lblAlgn val="ctr"/>
        <c:lblOffset val="100"/>
        <c:noMultiLvlLbl val="0"/>
      </c:catAx>
      <c:valAx>
        <c:axId val="177112726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.00_);[Red]\(&quot;$&quot;#,##0.0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71126431"/>
        <c:crosses val="autoZero"/>
        <c:crossBetween val="between"/>
      </c:valAx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/>
  </c:chart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9524</xdr:colOff>
      <xdr:row>2</xdr:row>
      <xdr:rowOff>1</xdr:rowOff>
    </xdr:from>
    <xdr:to>
      <xdr:col>5</xdr:col>
      <xdr:colOff>1476374</xdr:colOff>
      <xdr:row>17</xdr:row>
      <xdr:rowOff>1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EE70E32-BCC9-4573-9F86-34921D62A8B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0</xdr:colOff>
      <xdr:row>2</xdr:row>
      <xdr:rowOff>0</xdr:rowOff>
    </xdr:from>
    <xdr:to>
      <xdr:col>11</xdr:col>
      <xdr:colOff>457201</xdr:colOff>
      <xdr:row>16</xdr:row>
      <xdr:rowOff>185738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87812E99-EDBA-4CA3-85F1-D128DE9E917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9524</xdr:colOff>
      <xdr:row>2</xdr:row>
      <xdr:rowOff>1</xdr:rowOff>
    </xdr:from>
    <xdr:to>
      <xdr:col>5</xdr:col>
      <xdr:colOff>1476374</xdr:colOff>
      <xdr:row>17</xdr:row>
      <xdr:rowOff>1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66AEC422-1125-485A-8413-E514CD2A841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0</xdr:colOff>
      <xdr:row>2</xdr:row>
      <xdr:rowOff>0</xdr:rowOff>
    </xdr:from>
    <xdr:to>
      <xdr:col>11</xdr:col>
      <xdr:colOff>0</xdr:colOff>
      <xdr:row>17</xdr:row>
      <xdr:rowOff>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1798E215-0ACB-4940-906B-1A394D356DD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9524</xdr:colOff>
      <xdr:row>2</xdr:row>
      <xdr:rowOff>1</xdr:rowOff>
    </xdr:from>
    <xdr:to>
      <xdr:col>5</xdr:col>
      <xdr:colOff>1476374</xdr:colOff>
      <xdr:row>17</xdr:row>
      <xdr:rowOff>1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75C631E-5057-4FEB-A2B6-653F9A5E405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9524</xdr:colOff>
      <xdr:row>2</xdr:row>
      <xdr:rowOff>1</xdr:rowOff>
    </xdr:from>
    <xdr:to>
      <xdr:col>5</xdr:col>
      <xdr:colOff>1476374</xdr:colOff>
      <xdr:row>17</xdr:row>
      <xdr:rowOff>1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104D581-49AC-411F-BB04-6F3E6CD77D6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0B7AE5-14B4-47BD-B35C-F30A3EF14FF6}">
  <dimension ref="C3:K31"/>
  <sheetViews>
    <sheetView workbookViewId="0">
      <selection activeCell="B2" sqref="B2:M31"/>
    </sheetView>
  </sheetViews>
  <sheetFormatPr defaultRowHeight="15" x14ac:dyDescent="0.25"/>
  <cols>
    <col min="3" max="3" width="13.28515625" customWidth="1"/>
    <col min="4" max="4" width="15.85546875" bestFit="1" customWidth="1"/>
    <col min="5" max="5" width="14" bestFit="1" customWidth="1"/>
    <col min="6" max="6" width="22.140625" bestFit="1" customWidth="1"/>
    <col min="8" max="8" width="13" customWidth="1"/>
    <col min="9" max="9" width="18.140625" customWidth="1"/>
    <col min="10" max="10" width="14" bestFit="1" customWidth="1"/>
    <col min="12" max="12" width="6.85546875" customWidth="1"/>
  </cols>
  <sheetData>
    <row r="3" spans="7:7" x14ac:dyDescent="0.25">
      <c r="G3" s="2"/>
    </row>
    <row r="4" spans="7:7" x14ac:dyDescent="0.25">
      <c r="G4" s="2"/>
    </row>
    <row r="5" spans="7:7" x14ac:dyDescent="0.25">
      <c r="G5" s="2"/>
    </row>
    <row r="6" spans="7:7" x14ac:dyDescent="0.25">
      <c r="G6" s="2"/>
    </row>
    <row r="7" spans="7:7" x14ac:dyDescent="0.25">
      <c r="G7" s="2"/>
    </row>
    <row r="8" spans="7:7" x14ac:dyDescent="0.25">
      <c r="G8" s="2"/>
    </row>
    <row r="9" spans="7:7" x14ac:dyDescent="0.25">
      <c r="G9" s="2"/>
    </row>
    <row r="10" spans="7:7" x14ac:dyDescent="0.25">
      <c r="G10" s="2"/>
    </row>
    <row r="11" spans="7:7" x14ac:dyDescent="0.25">
      <c r="G11" s="2"/>
    </row>
    <row r="12" spans="7:7" x14ac:dyDescent="0.25">
      <c r="G12" s="2"/>
    </row>
    <row r="13" spans="7:7" x14ac:dyDescent="0.25">
      <c r="G13" s="2"/>
    </row>
    <row r="14" spans="7:7" x14ac:dyDescent="0.25">
      <c r="G14" s="2"/>
    </row>
    <row r="15" spans="7:7" x14ac:dyDescent="0.25">
      <c r="G15" s="2"/>
    </row>
    <row r="16" spans="7:7" x14ac:dyDescent="0.25">
      <c r="G16" s="2"/>
    </row>
    <row r="17" spans="3:11" x14ac:dyDescent="0.25">
      <c r="G17" s="2"/>
    </row>
    <row r="18" spans="3:11" x14ac:dyDescent="0.25">
      <c r="G18" s="2"/>
    </row>
    <row r="19" spans="3:11" x14ac:dyDescent="0.25">
      <c r="C19" t="s">
        <v>3</v>
      </c>
      <c r="G19" s="2"/>
      <c r="H19" t="s">
        <v>6</v>
      </c>
    </row>
    <row r="20" spans="3:11" x14ac:dyDescent="0.25">
      <c r="C20" t="s">
        <v>4</v>
      </c>
      <c r="G20" s="2"/>
      <c r="H20" t="s">
        <v>4</v>
      </c>
    </row>
    <row r="21" spans="3:11" x14ac:dyDescent="0.25">
      <c r="G21" s="2"/>
    </row>
    <row r="22" spans="3:11" x14ac:dyDescent="0.25">
      <c r="C22" t="s">
        <v>0</v>
      </c>
      <c r="D22" t="s">
        <v>1</v>
      </c>
      <c r="E22" t="s">
        <v>2</v>
      </c>
      <c r="F22" t="s">
        <v>5</v>
      </c>
      <c r="G22" s="2"/>
      <c r="H22" t="s">
        <v>0</v>
      </c>
      <c r="I22" t="s">
        <v>1</v>
      </c>
      <c r="J22" t="s">
        <v>2</v>
      </c>
      <c r="K22" t="s">
        <v>5</v>
      </c>
    </row>
    <row r="23" spans="3:11" x14ac:dyDescent="0.25">
      <c r="C23">
        <v>12</v>
      </c>
      <c r="D23" s="1">
        <v>0.5</v>
      </c>
      <c r="E23" s="1">
        <f>-D23</f>
        <v>-0.5</v>
      </c>
      <c r="F23" s="1">
        <f t="shared" ref="F23:F29" si="0">E23*100</f>
        <v>-50</v>
      </c>
      <c r="G23" s="2"/>
      <c r="H23">
        <v>12</v>
      </c>
      <c r="I23" s="1">
        <v>0.5</v>
      </c>
      <c r="J23" s="1">
        <f>I23</f>
        <v>0.5</v>
      </c>
      <c r="K23" s="1">
        <f t="shared" ref="K23:K29" si="1">J23*100</f>
        <v>50</v>
      </c>
    </row>
    <row r="24" spans="3:11" x14ac:dyDescent="0.25">
      <c r="C24">
        <v>13</v>
      </c>
      <c r="D24" s="1">
        <v>0.5</v>
      </c>
      <c r="E24" s="1">
        <f>-D24</f>
        <v>-0.5</v>
      </c>
      <c r="F24" s="1">
        <f t="shared" si="0"/>
        <v>-50</v>
      </c>
      <c r="G24" s="2"/>
      <c r="H24">
        <v>13</v>
      </c>
      <c r="I24" s="1">
        <v>0.5</v>
      </c>
      <c r="J24" s="1">
        <f>I24</f>
        <v>0.5</v>
      </c>
      <c r="K24" s="1">
        <f t="shared" si="1"/>
        <v>50</v>
      </c>
    </row>
    <row r="25" spans="3:11" x14ac:dyDescent="0.25">
      <c r="C25">
        <v>14</v>
      </c>
      <c r="D25" s="1">
        <v>0.5</v>
      </c>
      <c r="E25" s="1">
        <f>-D25</f>
        <v>-0.5</v>
      </c>
      <c r="F25" s="1">
        <f t="shared" si="0"/>
        <v>-50</v>
      </c>
      <c r="G25" s="2"/>
      <c r="H25">
        <v>14</v>
      </c>
      <c r="I25" s="1">
        <v>0.5</v>
      </c>
      <c r="J25" s="1">
        <f>I25</f>
        <v>0.5</v>
      </c>
      <c r="K25" s="1">
        <f t="shared" si="1"/>
        <v>50</v>
      </c>
    </row>
    <row r="26" spans="3:11" x14ac:dyDescent="0.25">
      <c r="C26">
        <v>15</v>
      </c>
      <c r="D26" s="1">
        <v>0.5</v>
      </c>
      <c r="E26" s="1">
        <f>-D26</f>
        <v>-0.5</v>
      </c>
      <c r="F26" s="1">
        <f t="shared" si="0"/>
        <v>-50</v>
      </c>
      <c r="G26" s="2"/>
      <c r="H26">
        <v>15</v>
      </c>
      <c r="I26" s="1">
        <v>0.5</v>
      </c>
      <c r="J26" s="1">
        <f>I26</f>
        <v>0.5</v>
      </c>
      <c r="K26" s="1">
        <f t="shared" si="1"/>
        <v>50</v>
      </c>
    </row>
    <row r="27" spans="3:11" x14ac:dyDescent="0.25">
      <c r="C27">
        <v>16</v>
      </c>
      <c r="D27" s="1">
        <v>0.5</v>
      </c>
      <c r="E27" s="1">
        <f>C27-$C$26-D27</f>
        <v>0.5</v>
      </c>
      <c r="F27" s="1">
        <f t="shared" si="0"/>
        <v>50</v>
      </c>
      <c r="G27" s="2"/>
      <c r="H27">
        <v>16</v>
      </c>
      <c r="I27" s="1">
        <v>0.5</v>
      </c>
      <c r="J27" s="1">
        <f>$H$26-H27+I27</f>
        <v>-0.5</v>
      </c>
      <c r="K27" s="1">
        <f t="shared" si="1"/>
        <v>-50</v>
      </c>
    </row>
    <row r="28" spans="3:11" x14ac:dyDescent="0.25">
      <c r="C28">
        <v>17</v>
      </c>
      <c r="D28" s="1">
        <v>0.5</v>
      </c>
      <c r="E28" s="1">
        <f>C28-$C$26-D28</f>
        <v>1.5</v>
      </c>
      <c r="F28" s="1">
        <f t="shared" si="0"/>
        <v>150</v>
      </c>
      <c r="G28" s="2"/>
      <c r="H28">
        <v>17</v>
      </c>
      <c r="I28" s="1">
        <v>0.5</v>
      </c>
      <c r="J28" s="1">
        <f>$H$26-H28+I28</f>
        <v>-1.5</v>
      </c>
      <c r="K28" s="1">
        <f t="shared" si="1"/>
        <v>-150</v>
      </c>
    </row>
    <row r="29" spans="3:11" x14ac:dyDescent="0.25">
      <c r="C29">
        <v>18</v>
      </c>
      <c r="D29" s="1">
        <v>0.5</v>
      </c>
      <c r="E29" s="1">
        <f>C29-$C$26-D29</f>
        <v>2.5</v>
      </c>
      <c r="F29" s="1">
        <f t="shared" si="0"/>
        <v>250</v>
      </c>
      <c r="G29" s="2"/>
      <c r="H29">
        <v>18</v>
      </c>
      <c r="I29" s="1">
        <v>0.5</v>
      </c>
      <c r="J29" s="1">
        <f>$H$26-H29+I29</f>
        <v>-2.5</v>
      </c>
      <c r="K29" s="1">
        <f t="shared" si="1"/>
        <v>-250</v>
      </c>
    </row>
    <row r="31" spans="3:11" x14ac:dyDescent="0.25">
      <c r="C31" s="3" t="s">
        <v>8</v>
      </c>
    </row>
  </sheetData>
  <pageMargins left="0.7" right="0.7" top="0.75" bottom="0.75" header="0.3" footer="0.3"/>
  <pageSetup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4E1618-ED16-45B2-8F90-D773E65D32AE}">
  <dimension ref="C3:K29"/>
  <sheetViews>
    <sheetView workbookViewId="0">
      <selection activeCell="O11" sqref="O11"/>
    </sheetView>
  </sheetViews>
  <sheetFormatPr defaultRowHeight="15" x14ac:dyDescent="0.25"/>
  <cols>
    <col min="2" max="2" width="10.5703125" bestFit="1" customWidth="1"/>
    <col min="3" max="3" width="14.28515625" customWidth="1"/>
    <col min="4" max="4" width="15.85546875" bestFit="1" customWidth="1"/>
    <col min="5" max="5" width="14" bestFit="1" customWidth="1"/>
    <col min="6" max="6" width="22.140625" bestFit="1" customWidth="1"/>
    <col min="8" max="8" width="14.28515625" customWidth="1"/>
    <col min="9" max="9" width="15.85546875" bestFit="1" customWidth="1"/>
    <col min="10" max="10" width="14" bestFit="1" customWidth="1"/>
    <col min="11" max="11" width="22.140625" bestFit="1" customWidth="1"/>
    <col min="14" max="14" width="6.140625" customWidth="1"/>
  </cols>
  <sheetData>
    <row r="3" spans="7:7" x14ac:dyDescent="0.25">
      <c r="G3" s="2"/>
    </row>
    <row r="4" spans="7:7" x14ac:dyDescent="0.25">
      <c r="G4" s="2"/>
    </row>
    <row r="5" spans="7:7" x14ac:dyDescent="0.25">
      <c r="G5" s="2"/>
    </row>
    <row r="6" spans="7:7" x14ac:dyDescent="0.25">
      <c r="G6" s="2"/>
    </row>
    <row r="7" spans="7:7" x14ac:dyDescent="0.25">
      <c r="G7" s="2"/>
    </row>
    <row r="8" spans="7:7" x14ac:dyDescent="0.25">
      <c r="G8" s="2"/>
    </row>
    <row r="9" spans="7:7" x14ac:dyDescent="0.25">
      <c r="G9" s="2"/>
    </row>
    <row r="10" spans="7:7" x14ac:dyDescent="0.25">
      <c r="G10" s="2"/>
    </row>
    <row r="11" spans="7:7" x14ac:dyDescent="0.25">
      <c r="G11" s="2"/>
    </row>
    <row r="12" spans="7:7" x14ac:dyDescent="0.25">
      <c r="G12" s="2"/>
    </row>
    <row r="13" spans="7:7" x14ac:dyDescent="0.25">
      <c r="G13" s="2"/>
    </row>
    <row r="14" spans="7:7" x14ac:dyDescent="0.25">
      <c r="G14" s="2"/>
    </row>
    <row r="15" spans="7:7" x14ac:dyDescent="0.25">
      <c r="G15" s="2"/>
    </row>
    <row r="16" spans="7:7" x14ac:dyDescent="0.25">
      <c r="G16" s="2"/>
    </row>
    <row r="17" spans="3:11" x14ac:dyDescent="0.25">
      <c r="G17" s="2"/>
    </row>
    <row r="18" spans="3:11" x14ac:dyDescent="0.25">
      <c r="G18" s="2"/>
    </row>
    <row r="19" spans="3:11" x14ac:dyDescent="0.25">
      <c r="C19" t="s">
        <v>7</v>
      </c>
      <c r="G19" s="2"/>
      <c r="H19" t="s">
        <v>6</v>
      </c>
    </row>
    <row r="20" spans="3:11" x14ac:dyDescent="0.25">
      <c r="C20" t="s">
        <v>4</v>
      </c>
      <c r="G20" s="2"/>
      <c r="H20" t="s">
        <v>4</v>
      </c>
    </row>
    <row r="21" spans="3:11" x14ac:dyDescent="0.25">
      <c r="G21" s="2"/>
    </row>
    <row r="22" spans="3:11" x14ac:dyDescent="0.25">
      <c r="C22" t="s">
        <v>0</v>
      </c>
      <c r="D22" t="s">
        <v>1</v>
      </c>
      <c r="E22" t="s">
        <v>2</v>
      </c>
      <c r="F22" t="s">
        <v>5</v>
      </c>
      <c r="G22" s="2"/>
      <c r="H22" t="s">
        <v>0</v>
      </c>
      <c r="I22" t="s">
        <v>1</v>
      </c>
      <c r="J22" t="s">
        <v>2</v>
      </c>
      <c r="K22" t="s">
        <v>5</v>
      </c>
    </row>
    <row r="23" spans="3:11" x14ac:dyDescent="0.25">
      <c r="C23">
        <v>12</v>
      </c>
      <c r="D23" s="1">
        <v>0.5</v>
      </c>
      <c r="E23" s="1">
        <f>$C$26-C23-D23</f>
        <v>2.5</v>
      </c>
      <c r="F23" s="1">
        <f t="shared" ref="F23:F29" si="0">E23*100</f>
        <v>250</v>
      </c>
      <c r="G23" s="2"/>
      <c r="H23">
        <v>12</v>
      </c>
      <c r="I23" s="1">
        <v>0.5</v>
      </c>
      <c r="J23" s="1">
        <f>H23-$H$26+I23</f>
        <v>-2.5</v>
      </c>
      <c r="K23" s="1">
        <f t="shared" ref="K23:K29" si="1">J23*100</f>
        <v>-250</v>
      </c>
    </row>
    <row r="24" spans="3:11" x14ac:dyDescent="0.25">
      <c r="C24">
        <v>13</v>
      </c>
      <c r="D24" s="1">
        <v>0.5</v>
      </c>
      <c r="E24" s="1">
        <f>$C$26-C24-D24</f>
        <v>1.5</v>
      </c>
      <c r="F24" s="1">
        <f t="shared" si="0"/>
        <v>150</v>
      </c>
      <c r="G24" s="2"/>
      <c r="H24">
        <v>13</v>
      </c>
      <c r="I24" s="1">
        <v>0.5</v>
      </c>
      <c r="J24" s="1">
        <f>H24-$H$26+I24</f>
        <v>-1.5</v>
      </c>
      <c r="K24" s="1">
        <f t="shared" si="1"/>
        <v>-150</v>
      </c>
    </row>
    <row r="25" spans="3:11" x14ac:dyDescent="0.25">
      <c r="C25">
        <v>14</v>
      </c>
      <c r="D25" s="1">
        <v>0.5</v>
      </c>
      <c r="E25" s="1">
        <f>$C$26-C25-D25</f>
        <v>0.5</v>
      </c>
      <c r="F25" s="1">
        <f t="shared" si="0"/>
        <v>50</v>
      </c>
      <c r="G25" s="2"/>
      <c r="H25">
        <v>14</v>
      </c>
      <c r="I25" s="1">
        <v>0.5</v>
      </c>
      <c r="J25" s="1">
        <f>H25-$H$26+I25</f>
        <v>-0.5</v>
      </c>
      <c r="K25" s="1">
        <f t="shared" si="1"/>
        <v>-50</v>
      </c>
    </row>
    <row r="26" spans="3:11" x14ac:dyDescent="0.25">
      <c r="C26">
        <v>15</v>
      </c>
      <c r="D26" s="1">
        <v>0.5</v>
      </c>
      <c r="E26" s="1">
        <f>-D26</f>
        <v>-0.5</v>
      </c>
      <c r="F26" s="1">
        <f t="shared" si="0"/>
        <v>-50</v>
      </c>
      <c r="G26" s="2"/>
      <c r="H26">
        <v>15</v>
      </c>
      <c r="I26" s="1">
        <v>0.5</v>
      </c>
      <c r="J26" s="1">
        <f>H26-$H$26+I26</f>
        <v>0.5</v>
      </c>
      <c r="K26" s="1">
        <f t="shared" si="1"/>
        <v>50</v>
      </c>
    </row>
    <row r="27" spans="3:11" x14ac:dyDescent="0.25">
      <c r="C27">
        <v>16</v>
      </c>
      <c r="D27" s="1">
        <v>0.5</v>
      </c>
      <c r="E27" s="1">
        <f>-D27</f>
        <v>-0.5</v>
      </c>
      <c r="F27" s="1">
        <f t="shared" si="0"/>
        <v>-50</v>
      </c>
      <c r="G27" s="2"/>
      <c r="H27">
        <v>16</v>
      </c>
      <c r="I27" s="1">
        <v>0.5</v>
      </c>
      <c r="J27" s="1">
        <f>I27</f>
        <v>0.5</v>
      </c>
      <c r="K27" s="1">
        <f t="shared" si="1"/>
        <v>50</v>
      </c>
    </row>
    <row r="28" spans="3:11" x14ac:dyDescent="0.25">
      <c r="C28">
        <v>17</v>
      </c>
      <c r="D28" s="1">
        <v>0.5</v>
      </c>
      <c r="E28" s="1">
        <f>-D28</f>
        <v>-0.5</v>
      </c>
      <c r="F28" s="1">
        <f t="shared" si="0"/>
        <v>-50</v>
      </c>
      <c r="G28" s="2"/>
      <c r="H28">
        <v>17</v>
      </c>
      <c r="I28" s="1">
        <v>0.5</v>
      </c>
      <c r="J28" s="1">
        <f>I28</f>
        <v>0.5</v>
      </c>
      <c r="K28" s="1">
        <f t="shared" si="1"/>
        <v>50</v>
      </c>
    </row>
    <row r="29" spans="3:11" x14ac:dyDescent="0.25">
      <c r="C29">
        <v>18</v>
      </c>
      <c r="D29" s="1">
        <v>0.5</v>
      </c>
      <c r="E29" s="1">
        <f>-D29</f>
        <v>-0.5</v>
      </c>
      <c r="F29" s="1">
        <f t="shared" si="0"/>
        <v>-50</v>
      </c>
      <c r="G29" s="2"/>
      <c r="H29">
        <v>18</v>
      </c>
      <c r="I29" s="1">
        <v>0.5</v>
      </c>
      <c r="J29" s="1">
        <f>I29</f>
        <v>0.5</v>
      </c>
      <c r="K29" s="1">
        <f t="shared" si="1"/>
        <v>50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00EA27-4CCA-4921-8A7C-AD2BF589FF8D}">
  <dimension ref="C19:H37"/>
  <sheetViews>
    <sheetView topLeftCell="A4" workbookViewId="0">
      <selection activeCell="F20" sqref="F20"/>
    </sheetView>
  </sheetViews>
  <sheetFormatPr defaultRowHeight="15" x14ac:dyDescent="0.25"/>
  <cols>
    <col min="3" max="3" width="20" customWidth="1"/>
    <col min="4" max="4" width="15.85546875" bestFit="1" customWidth="1"/>
    <col min="5" max="5" width="20.7109375" bestFit="1" customWidth="1"/>
    <col min="6" max="6" width="22.140625" bestFit="1" customWidth="1"/>
    <col min="7" max="7" width="17.85546875" bestFit="1" customWidth="1"/>
    <col min="8" max="8" width="17.5703125" bestFit="1" customWidth="1"/>
    <col min="9" max="9" width="15.85546875" bestFit="1" customWidth="1"/>
    <col min="10" max="10" width="14" bestFit="1" customWidth="1"/>
    <col min="11" max="11" width="22.140625" bestFit="1" customWidth="1"/>
  </cols>
  <sheetData>
    <row r="19" spans="3:8" x14ac:dyDescent="0.25">
      <c r="C19" t="s">
        <v>16</v>
      </c>
    </row>
    <row r="20" spans="3:8" x14ac:dyDescent="0.25">
      <c r="C20" t="s">
        <v>9</v>
      </c>
    </row>
    <row r="21" spans="3:8" x14ac:dyDescent="0.25">
      <c r="C21" t="s">
        <v>15</v>
      </c>
    </row>
    <row r="23" spans="3:8" x14ac:dyDescent="0.25">
      <c r="C23" t="s">
        <v>10</v>
      </c>
      <c r="D23" t="s">
        <v>1</v>
      </c>
      <c r="E23" t="s">
        <v>11</v>
      </c>
      <c r="F23" t="s">
        <v>13</v>
      </c>
      <c r="G23" t="s">
        <v>12</v>
      </c>
      <c r="H23" t="s">
        <v>14</v>
      </c>
    </row>
    <row r="24" spans="3:8" x14ac:dyDescent="0.25">
      <c r="C24" s="4">
        <v>31</v>
      </c>
      <c r="D24" s="1">
        <v>2.1</v>
      </c>
      <c r="E24" s="1">
        <f>D24</f>
        <v>2.1</v>
      </c>
      <c r="F24">
        <f>E24*100</f>
        <v>210</v>
      </c>
      <c r="G24" s="1">
        <f>(C24-36.57)*100</f>
        <v>-557</v>
      </c>
      <c r="H24" s="1">
        <f>F24+G24</f>
        <v>-347</v>
      </c>
    </row>
    <row r="25" spans="3:8" x14ac:dyDescent="0.25">
      <c r="C25" s="4">
        <v>32</v>
      </c>
      <c r="D25" s="1">
        <v>2.1</v>
      </c>
      <c r="E25" s="1">
        <f>D25</f>
        <v>2.1</v>
      </c>
      <c r="F25">
        <f>E25*100</f>
        <v>210</v>
      </c>
      <c r="G25" s="1">
        <f>(C25-36.57)*100</f>
        <v>-457</v>
      </c>
      <c r="H25" s="1">
        <f>F25+G25</f>
        <v>-247</v>
      </c>
    </row>
    <row r="26" spans="3:8" x14ac:dyDescent="0.25">
      <c r="C26" s="4">
        <v>33</v>
      </c>
      <c r="D26" s="1">
        <v>2.1</v>
      </c>
      <c r="E26" s="1">
        <f>D26</f>
        <v>2.1</v>
      </c>
      <c r="F26">
        <f>E26*100</f>
        <v>210</v>
      </c>
      <c r="G26" s="1">
        <f>(C26-36.57)*100</f>
        <v>-357</v>
      </c>
      <c r="H26" s="1">
        <f>F26+G26</f>
        <v>-147</v>
      </c>
    </row>
    <row r="27" spans="3:8" x14ac:dyDescent="0.25">
      <c r="C27" s="4">
        <v>34</v>
      </c>
      <c r="D27" s="1">
        <v>2.1</v>
      </c>
      <c r="E27" s="1">
        <f>D27</f>
        <v>2.1</v>
      </c>
      <c r="F27">
        <f>E27*100</f>
        <v>210</v>
      </c>
      <c r="G27" s="1">
        <f>(C27-36.57)*100</f>
        <v>-257</v>
      </c>
      <c r="H27" s="1">
        <f>F27+G27</f>
        <v>-47</v>
      </c>
    </row>
    <row r="28" spans="3:8" x14ac:dyDescent="0.25">
      <c r="C28" s="4">
        <v>35</v>
      </c>
      <c r="D28" s="1">
        <v>2.1</v>
      </c>
      <c r="E28" s="1">
        <f>D28</f>
        <v>2.1</v>
      </c>
      <c r="F28">
        <f>E28*100</f>
        <v>210</v>
      </c>
      <c r="G28" s="1">
        <f>(C28-36.57)*100</f>
        <v>-157.00000000000003</v>
      </c>
      <c r="H28" s="1">
        <f>F28+G28</f>
        <v>52.999999999999972</v>
      </c>
    </row>
    <row r="29" spans="3:8" x14ac:dyDescent="0.25">
      <c r="C29" s="4">
        <v>36</v>
      </c>
      <c r="D29" s="1">
        <v>2.1</v>
      </c>
      <c r="E29" s="1">
        <f>D29</f>
        <v>2.1</v>
      </c>
      <c r="F29">
        <f>E29*100</f>
        <v>210</v>
      </c>
      <c r="G29" s="1">
        <f>(C29-36.57)*100</f>
        <v>-57.000000000000028</v>
      </c>
      <c r="H29" s="1">
        <f>F29+G29</f>
        <v>152.99999999999997</v>
      </c>
    </row>
    <row r="30" spans="3:8" x14ac:dyDescent="0.25">
      <c r="C30" s="4">
        <v>37</v>
      </c>
      <c r="D30" s="1">
        <v>2.1</v>
      </c>
      <c r="E30" s="1">
        <f>D30</f>
        <v>2.1</v>
      </c>
      <c r="F30">
        <f>E30*100</f>
        <v>210</v>
      </c>
      <c r="G30" s="1">
        <f>(C30-36.57)*100</f>
        <v>42.999999999999972</v>
      </c>
      <c r="H30" s="1">
        <f>F30+G30</f>
        <v>252.99999999999997</v>
      </c>
    </row>
    <row r="31" spans="3:8" x14ac:dyDescent="0.25">
      <c r="C31" s="4">
        <v>38</v>
      </c>
      <c r="D31" s="1">
        <v>2.1</v>
      </c>
      <c r="E31" s="1">
        <f>D31</f>
        <v>2.1</v>
      </c>
      <c r="F31">
        <f>E31*100</f>
        <v>210</v>
      </c>
      <c r="G31" s="1">
        <f>(C31-36.57)*100</f>
        <v>142.99999999999997</v>
      </c>
      <c r="H31" s="1">
        <f>F31+G31</f>
        <v>353</v>
      </c>
    </row>
    <row r="32" spans="3:8" x14ac:dyDescent="0.25">
      <c r="C32" s="4">
        <v>39</v>
      </c>
      <c r="D32" s="1">
        <v>2.1</v>
      </c>
      <c r="E32" s="1">
        <f>D32</f>
        <v>2.1</v>
      </c>
      <c r="F32">
        <f>E32*100</f>
        <v>210</v>
      </c>
      <c r="G32" s="1">
        <f>(C32-36.57)*100</f>
        <v>242.99999999999997</v>
      </c>
      <c r="H32" s="1">
        <f>F32+G32</f>
        <v>453</v>
      </c>
    </row>
    <row r="33" spans="3:8" x14ac:dyDescent="0.25">
      <c r="C33" s="4">
        <v>40</v>
      </c>
      <c r="D33" s="1">
        <v>2.1</v>
      </c>
      <c r="E33" s="1">
        <f>D33</f>
        <v>2.1</v>
      </c>
      <c r="F33">
        <f>E33*100</f>
        <v>210</v>
      </c>
      <c r="G33" s="1">
        <f>(C33-36.57)*100</f>
        <v>343</v>
      </c>
      <c r="H33" s="1">
        <f>F33+G33</f>
        <v>553</v>
      </c>
    </row>
    <row r="34" spans="3:8" x14ac:dyDescent="0.25">
      <c r="C34" s="4">
        <v>41</v>
      </c>
      <c r="D34" s="1">
        <v>2.1</v>
      </c>
      <c r="E34" s="1">
        <f>D34</f>
        <v>2.1</v>
      </c>
      <c r="F34">
        <f>E34*100</f>
        <v>210</v>
      </c>
      <c r="G34" s="1">
        <f>G33</f>
        <v>343</v>
      </c>
      <c r="H34" s="1">
        <f>F34+G34</f>
        <v>553</v>
      </c>
    </row>
    <row r="35" spans="3:8" x14ac:dyDescent="0.25">
      <c r="C35" s="4">
        <v>42</v>
      </c>
      <c r="D35" s="1">
        <v>2.1</v>
      </c>
      <c r="E35" s="1">
        <f>D35</f>
        <v>2.1</v>
      </c>
      <c r="F35">
        <f>E35*100</f>
        <v>210</v>
      </c>
      <c r="G35" s="1">
        <f>G34</f>
        <v>343</v>
      </c>
      <c r="H35" s="1">
        <f>F35+G35</f>
        <v>553</v>
      </c>
    </row>
    <row r="37" spans="3:8" x14ac:dyDescent="0.25">
      <c r="C37" s="3" t="s">
        <v>8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84642-39BF-487A-8E4F-38BC0182C6D2}">
  <dimension ref="C19:G42"/>
  <sheetViews>
    <sheetView tabSelected="1" workbookViewId="0">
      <selection activeCell="I14" sqref="I14"/>
    </sheetView>
  </sheetViews>
  <sheetFormatPr defaultRowHeight="15" x14ac:dyDescent="0.25"/>
  <cols>
    <col min="3" max="3" width="20" customWidth="1"/>
    <col min="4" max="4" width="30.85546875" bestFit="1" customWidth="1"/>
    <col min="5" max="5" width="24.28515625" bestFit="1" customWidth="1"/>
    <col min="6" max="6" width="22.140625" bestFit="1" customWidth="1"/>
    <col min="7" max="7" width="17.85546875" bestFit="1" customWidth="1"/>
    <col min="8" max="8" width="17.5703125" bestFit="1" customWidth="1"/>
    <col min="9" max="9" width="15.85546875" bestFit="1" customWidth="1"/>
    <col min="10" max="10" width="14" bestFit="1" customWidth="1"/>
    <col min="11" max="11" width="22.140625" bestFit="1" customWidth="1"/>
  </cols>
  <sheetData>
    <row r="19" spans="3:7" x14ac:dyDescent="0.25">
      <c r="C19" t="s">
        <v>16</v>
      </c>
    </row>
    <row r="20" spans="3:7" x14ac:dyDescent="0.25">
      <c r="C20" t="s">
        <v>17</v>
      </c>
    </row>
    <row r="21" spans="3:7" x14ac:dyDescent="0.25">
      <c r="C21" t="s">
        <v>18</v>
      </c>
    </row>
    <row r="23" spans="3:7" x14ac:dyDescent="0.25">
      <c r="C23" t="s">
        <v>10</v>
      </c>
      <c r="D23" t="s">
        <v>19</v>
      </c>
      <c r="E23" t="s">
        <v>13</v>
      </c>
      <c r="F23" t="s">
        <v>12</v>
      </c>
      <c r="G23" t="s">
        <v>14</v>
      </c>
    </row>
    <row r="24" spans="3:7" x14ac:dyDescent="0.25">
      <c r="C24" s="4">
        <v>26</v>
      </c>
      <c r="D24" s="1">
        <f>48</f>
        <v>48</v>
      </c>
      <c r="E24" s="4">
        <f>E25</f>
        <v>-200</v>
      </c>
      <c r="F24" s="1">
        <v>0</v>
      </c>
      <c r="G24" s="1">
        <f>SUM(D24:F24)</f>
        <v>-152</v>
      </c>
    </row>
    <row r="25" spans="3:7" x14ac:dyDescent="0.25">
      <c r="C25" s="4">
        <v>27</v>
      </c>
      <c r="D25" s="1">
        <f>48</f>
        <v>48</v>
      </c>
      <c r="E25" s="4">
        <f>E26</f>
        <v>-200</v>
      </c>
      <c r="F25" s="1">
        <v>0</v>
      </c>
      <c r="G25" s="1">
        <f t="shared" ref="G25:G40" si="0">SUM(D25:F25)</f>
        <v>-152</v>
      </c>
    </row>
    <row r="26" spans="3:7" x14ac:dyDescent="0.25">
      <c r="C26" s="4">
        <v>28</v>
      </c>
      <c r="D26" s="1">
        <f>48</f>
        <v>48</v>
      </c>
      <c r="E26" s="4">
        <f>(C26-$C$28)*100</f>
        <v>-200</v>
      </c>
      <c r="F26" s="1">
        <v>0</v>
      </c>
      <c r="G26" s="1">
        <f t="shared" si="0"/>
        <v>-152</v>
      </c>
    </row>
    <row r="27" spans="3:7" x14ac:dyDescent="0.25">
      <c r="C27" s="4">
        <v>29</v>
      </c>
      <c r="D27" s="1">
        <f>48</f>
        <v>48</v>
      </c>
      <c r="E27" s="4">
        <f>(C27-$C$28)*100</f>
        <v>-100</v>
      </c>
      <c r="F27" s="1">
        <v>0</v>
      </c>
      <c r="G27" s="1">
        <f t="shared" si="0"/>
        <v>-52</v>
      </c>
    </row>
    <row r="28" spans="3:7" x14ac:dyDescent="0.25">
      <c r="C28" s="4">
        <v>30</v>
      </c>
      <c r="D28" s="1">
        <f>48</f>
        <v>48</v>
      </c>
      <c r="E28" s="1">
        <v>0</v>
      </c>
      <c r="F28" s="1">
        <v>0</v>
      </c>
      <c r="G28" s="1">
        <f t="shared" si="0"/>
        <v>48</v>
      </c>
    </row>
    <row r="29" spans="3:7" x14ac:dyDescent="0.25">
      <c r="C29" s="4">
        <v>31</v>
      </c>
      <c r="D29" s="1">
        <f>48</f>
        <v>48</v>
      </c>
      <c r="E29" s="1">
        <v>0</v>
      </c>
      <c r="F29" s="1">
        <v>0</v>
      </c>
      <c r="G29" s="1">
        <f t="shared" si="0"/>
        <v>48</v>
      </c>
    </row>
    <row r="30" spans="3:7" x14ac:dyDescent="0.25">
      <c r="C30" s="4">
        <v>32</v>
      </c>
      <c r="D30" s="1">
        <f>48</f>
        <v>48</v>
      </c>
      <c r="E30" s="1">
        <v>0</v>
      </c>
      <c r="F30" s="1">
        <v>0</v>
      </c>
      <c r="G30" s="1">
        <f t="shared" si="0"/>
        <v>48</v>
      </c>
    </row>
    <row r="31" spans="3:7" x14ac:dyDescent="0.25">
      <c r="C31" s="4">
        <v>33</v>
      </c>
      <c r="D31" s="1">
        <f>48</f>
        <v>48</v>
      </c>
      <c r="E31" s="1">
        <v>0</v>
      </c>
      <c r="F31" s="1">
        <v>0</v>
      </c>
      <c r="G31" s="1">
        <f t="shared" si="0"/>
        <v>48</v>
      </c>
    </row>
    <row r="32" spans="3:7" x14ac:dyDescent="0.25">
      <c r="C32" s="4">
        <v>34</v>
      </c>
      <c r="D32" s="1">
        <f>48</f>
        <v>48</v>
      </c>
      <c r="E32" s="1">
        <v>0</v>
      </c>
      <c r="F32" s="1">
        <v>0</v>
      </c>
      <c r="G32" s="1">
        <f t="shared" si="0"/>
        <v>48</v>
      </c>
    </row>
    <row r="33" spans="3:7" x14ac:dyDescent="0.25">
      <c r="C33" s="4">
        <v>35</v>
      </c>
      <c r="D33" s="1">
        <f>48</f>
        <v>48</v>
      </c>
      <c r="E33" s="1">
        <v>0</v>
      </c>
      <c r="F33" s="1">
        <v>0</v>
      </c>
      <c r="G33" s="1">
        <f t="shared" si="0"/>
        <v>48</v>
      </c>
    </row>
    <row r="34" spans="3:7" x14ac:dyDescent="0.25">
      <c r="C34" s="4">
        <v>36</v>
      </c>
      <c r="D34" s="1">
        <f>48</f>
        <v>48</v>
      </c>
      <c r="E34" s="1">
        <v>0</v>
      </c>
      <c r="F34" s="1">
        <v>0</v>
      </c>
      <c r="G34" s="1">
        <f t="shared" si="0"/>
        <v>48</v>
      </c>
    </row>
    <row r="35" spans="3:7" x14ac:dyDescent="0.25">
      <c r="C35" s="4">
        <v>37</v>
      </c>
      <c r="D35" s="1">
        <f>48</f>
        <v>48</v>
      </c>
      <c r="E35" s="1">
        <v>0</v>
      </c>
      <c r="F35" s="1">
        <v>0</v>
      </c>
      <c r="G35" s="1">
        <f t="shared" si="0"/>
        <v>48</v>
      </c>
    </row>
    <row r="36" spans="3:7" x14ac:dyDescent="0.25">
      <c r="C36" s="4">
        <v>38</v>
      </c>
      <c r="D36" s="1">
        <f>48</f>
        <v>48</v>
      </c>
      <c r="E36" s="1">
        <v>0</v>
      </c>
      <c r="F36" s="1">
        <v>0</v>
      </c>
      <c r="G36" s="1">
        <f t="shared" si="0"/>
        <v>48</v>
      </c>
    </row>
    <row r="37" spans="3:7" x14ac:dyDescent="0.25">
      <c r="C37" s="4">
        <v>39</v>
      </c>
      <c r="D37" s="1">
        <f>48</f>
        <v>48</v>
      </c>
      <c r="E37" s="1">
        <v>0</v>
      </c>
      <c r="F37" s="1">
        <v>0</v>
      </c>
      <c r="G37" s="1">
        <f t="shared" si="0"/>
        <v>48</v>
      </c>
    </row>
    <row r="38" spans="3:7" x14ac:dyDescent="0.25">
      <c r="C38" s="4">
        <v>40</v>
      </c>
      <c r="D38" s="1">
        <f>48</f>
        <v>48</v>
      </c>
      <c r="E38" s="1">
        <v>0</v>
      </c>
      <c r="F38" s="1">
        <v>0</v>
      </c>
      <c r="G38" s="1">
        <f t="shared" si="0"/>
        <v>48</v>
      </c>
    </row>
    <row r="39" spans="3:7" x14ac:dyDescent="0.25">
      <c r="C39" s="4">
        <v>41</v>
      </c>
      <c r="D39" s="1">
        <f>48</f>
        <v>48</v>
      </c>
      <c r="E39" s="1">
        <v>0</v>
      </c>
      <c r="F39" s="1">
        <v>0</v>
      </c>
      <c r="G39" s="1">
        <f t="shared" si="0"/>
        <v>48</v>
      </c>
    </row>
    <row r="40" spans="3:7" x14ac:dyDescent="0.25">
      <c r="C40" s="4">
        <v>42</v>
      </c>
      <c r="D40" s="1">
        <f>48</f>
        <v>48</v>
      </c>
      <c r="E40" s="1">
        <v>0</v>
      </c>
      <c r="F40" s="1">
        <v>0</v>
      </c>
      <c r="G40" s="1">
        <f t="shared" si="0"/>
        <v>48</v>
      </c>
    </row>
    <row r="42" spans="3:7" x14ac:dyDescent="0.25">
      <c r="C42" s="3" t="s">
        <v>8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Buying Calls</vt:lpstr>
      <vt:lpstr>Buying Puts</vt:lpstr>
      <vt:lpstr>PFE Covered Call</vt:lpstr>
      <vt:lpstr>PFE Bullish Put Spread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Vijay Govindan</dc:creator>
  <cp:lastModifiedBy>Vijay Govindan</cp:lastModifiedBy>
  <dcterms:created xsi:type="dcterms:W3CDTF">2021-01-11T03:10:59Z</dcterms:created>
  <dcterms:modified xsi:type="dcterms:W3CDTF">2021-01-24T21:02:02Z</dcterms:modified>
</cp:coreProperties>
</file>